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13_ncr:1_{F0BCC07B-BB45-446D-BBBC-BE123922B2AD}" xr6:coauthVersionLast="47" xr6:coauthVersionMax="47" xr10:uidLastSave="{00000000-0000-0000-0000-000000000000}"/>
  <bookViews>
    <workbookView xWindow="-25320" yWindow="375" windowWidth="25440" windowHeight="15270" xr2:uid="{BA3E1ED0-F3CE-4A66-9CE7-2CD8838CC849}"/>
  </bookViews>
  <sheets>
    <sheet name="Sheet1" sheetId="1" r:id="rId1"/>
    <sheet name="Sheet2" sheetId="2" r:id="rId2"/>
    <sheet name="Sheet3" sheetId="3" r:id="rId3"/>
  </sheets>
  <definedNames>
    <definedName name="工務店リスト">Sheet2!$M$3:$M$100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 a="1"/>
  <c r="I4" i="2" s="1"/>
  <c r="I9" i="3" a="1"/>
  <c r="I9" i="3" s="1"/>
  <c r="J9" i="3" a="1"/>
  <c r="J9" i="3" s="1"/>
  <c r="K9" i="3" a="1"/>
  <c r="K9" i="3" s="1"/>
  <c r="L9" i="3" a="1"/>
  <c r="L9" i="3" s="1"/>
  <c r="I10" i="3" a="1"/>
  <c r="I10" i="3" s="1"/>
  <c r="J10" i="3" a="1"/>
  <c r="J10" i="3" s="1"/>
  <c r="K10" i="3" a="1"/>
  <c r="K10" i="3" s="1"/>
  <c r="L10" i="3" a="1"/>
  <c r="L10" i="3" s="1"/>
  <c r="I11" i="3" a="1"/>
  <c r="I11" i="3" s="1"/>
  <c r="J11" i="3" a="1"/>
  <c r="J11" i="3" s="1"/>
  <c r="K11" i="3" a="1"/>
  <c r="K11" i="3" s="1"/>
  <c r="L11" i="3" a="1"/>
  <c r="L11" i="3" s="1"/>
  <c r="I12" i="3" a="1"/>
  <c r="I12" i="3" s="1"/>
  <c r="J12" i="3" a="1"/>
  <c r="J12" i="3" s="1"/>
  <c r="K12" i="3" a="1"/>
  <c r="K12" i="3" s="1"/>
  <c r="L12" i="3" a="1"/>
  <c r="L12" i="3" s="1"/>
  <c r="M4" i="3"/>
  <c r="M5" i="3"/>
  <c r="M6" i="3"/>
  <c r="M7" i="3"/>
  <c r="M8" i="3"/>
  <c r="M3" i="3"/>
  <c r="M3" i="2" a="1"/>
  <c r="M3" i="2" s="1"/>
  <c r="I5" i="3" a="1"/>
  <c r="I5" i="3" s="1"/>
  <c r="J5" i="3" a="1"/>
  <c r="J5" i="3" s="1"/>
  <c r="K5" i="3" a="1"/>
  <c r="K5" i="3" s="1"/>
  <c r="L5" i="3" a="1"/>
  <c r="L5" i="3" s="1"/>
  <c r="I6" i="3" a="1"/>
  <c r="I6" i="3" s="1"/>
  <c r="J6" i="3" a="1"/>
  <c r="J6" i="3" s="1"/>
  <c r="K6" i="3" a="1"/>
  <c r="K6" i="3" s="1"/>
  <c r="L6" i="3" a="1"/>
  <c r="L6" i="3" s="1"/>
  <c r="I7" i="3" a="1"/>
  <c r="I7" i="3" s="1"/>
  <c r="J7" i="3" a="1"/>
  <c r="J7" i="3" s="1"/>
  <c r="K7" i="3" a="1"/>
  <c r="K7" i="3" s="1"/>
  <c r="L7" i="3" a="1"/>
  <c r="L7" i="3" s="1"/>
  <c r="I8" i="3" a="1"/>
  <c r="I8" i="3" s="1"/>
  <c r="J8" i="3" a="1"/>
  <c r="J8" i="3" s="1"/>
  <c r="K8" i="3" a="1"/>
  <c r="K8" i="3" s="1"/>
  <c r="L8" i="3" a="1"/>
  <c r="L8" i="3" s="1"/>
  <c r="J4" i="3" a="1"/>
  <c r="J4" i="3" s="1"/>
  <c r="K4" i="3" a="1"/>
  <c r="K4" i="3" s="1"/>
  <c r="L4" i="3" a="1"/>
  <c r="L4" i="3" s="1"/>
  <c r="I4" i="3" a="1"/>
  <c r="I4" i="3" s="1"/>
  <c r="G4" i="1"/>
  <c r="G5" i="1"/>
  <c r="L13" i="3" l="1"/>
  <c r="L1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<sst xmlns="http://schemas.openxmlformats.org/spreadsheetml/2006/main" count="154" uniqueCount="52">
  <si>
    <t>受注日</t>
    <rPh sb="0" eb="2">
      <t>ジュチュウ</t>
    </rPh>
    <rPh sb="2" eb="3">
      <t>ビ</t>
    </rPh>
    <phoneticPr fontId="1"/>
  </si>
  <si>
    <t>工務店</t>
    <rPh sb="0" eb="3">
      <t>コウムテン</t>
    </rPh>
    <phoneticPr fontId="1"/>
  </si>
  <si>
    <t>1月度実績表</t>
    <rPh sb="1" eb="3">
      <t>ガツド</t>
    </rPh>
    <rPh sb="3" eb="6">
      <t>ジッセキヒョウ</t>
    </rPh>
    <phoneticPr fontId="1"/>
  </si>
  <si>
    <t>金額</t>
    <rPh sb="0" eb="2">
      <t>キンガク</t>
    </rPh>
    <phoneticPr fontId="1"/>
  </si>
  <si>
    <t>中村工務店</t>
    <rPh sb="0" eb="5">
      <t>ナカムラコウムテン</t>
    </rPh>
    <phoneticPr fontId="1"/>
  </si>
  <si>
    <t>佐藤工務店</t>
    <rPh sb="0" eb="5">
      <t>サトウコウムテン</t>
    </rPh>
    <phoneticPr fontId="1"/>
  </si>
  <si>
    <t>山本工務店</t>
    <rPh sb="0" eb="5">
      <t>ヤマモトコウムテン</t>
    </rPh>
    <phoneticPr fontId="1"/>
  </si>
  <si>
    <t>集計結果</t>
    <rPh sb="0" eb="2">
      <t>シュウケイ</t>
    </rPh>
    <rPh sb="2" eb="4">
      <t>ケッカ</t>
    </rPh>
    <phoneticPr fontId="1"/>
  </si>
  <si>
    <t>商品名</t>
    <rPh sb="0" eb="3">
      <t>ショウヒンメイ</t>
    </rPh>
    <phoneticPr fontId="1"/>
  </si>
  <si>
    <t>ユニットバス</t>
    <phoneticPr fontId="1"/>
  </si>
  <si>
    <t>システムキッチン</t>
    <phoneticPr fontId="1"/>
  </si>
  <si>
    <t>洗面台</t>
    <rPh sb="0" eb="3">
      <t>センメンダイ</t>
    </rPh>
    <phoneticPr fontId="1"/>
  </si>
  <si>
    <t>金額合計</t>
    <rPh sb="0" eb="2">
      <t>キンガク</t>
    </rPh>
    <rPh sb="2" eb="4">
      <t>ゴウケイ</t>
    </rPh>
    <phoneticPr fontId="1"/>
  </si>
  <si>
    <t>受注件数</t>
    <rPh sb="0" eb="4">
      <t>ジュチュウケンスウ</t>
    </rPh>
    <phoneticPr fontId="1"/>
  </si>
  <si>
    <t>山本工務店</t>
    <rPh sb="0" eb="2">
      <t>ヤマモト</t>
    </rPh>
    <rPh sb="2" eb="5">
      <t>コウムテン</t>
    </rPh>
    <phoneticPr fontId="1"/>
  </si>
  <si>
    <t>邸名</t>
    <rPh sb="0" eb="1">
      <t>テイ</t>
    </rPh>
    <rPh sb="1" eb="2">
      <t>メイ</t>
    </rPh>
    <phoneticPr fontId="1"/>
  </si>
  <si>
    <t>建設場所</t>
    <rPh sb="0" eb="2">
      <t>ケンセツ</t>
    </rPh>
    <rPh sb="2" eb="4">
      <t>バショ</t>
    </rPh>
    <phoneticPr fontId="1"/>
  </si>
  <si>
    <t>区分</t>
    <rPh sb="0" eb="2">
      <t>クブン</t>
    </rPh>
    <phoneticPr fontId="1"/>
  </si>
  <si>
    <t>工務店別集計</t>
    <rPh sb="0" eb="3">
      <t>コウムテン</t>
    </rPh>
    <rPh sb="3" eb="4">
      <t>ベツ</t>
    </rPh>
    <rPh sb="4" eb="6">
      <t>シュウケイ</t>
    </rPh>
    <phoneticPr fontId="1"/>
  </si>
  <si>
    <t>山川邸</t>
    <rPh sb="0" eb="2">
      <t>ヤマカワ</t>
    </rPh>
    <rPh sb="2" eb="3">
      <t>テイ</t>
    </rPh>
    <phoneticPr fontId="1"/>
  </si>
  <si>
    <t>京都府京都市右京区</t>
    <rPh sb="0" eb="3">
      <t>キョウトフ</t>
    </rPh>
    <rPh sb="3" eb="6">
      <t>キョウトシ</t>
    </rPh>
    <rPh sb="6" eb="9">
      <t>ウキョウク</t>
    </rPh>
    <phoneticPr fontId="1"/>
  </si>
  <si>
    <t>構造材</t>
    <rPh sb="0" eb="3">
      <t>コウゾウザイ</t>
    </rPh>
    <phoneticPr fontId="1"/>
  </si>
  <si>
    <t>西本邸</t>
    <rPh sb="0" eb="3">
      <t>ニシモトテイ</t>
    </rPh>
    <phoneticPr fontId="1"/>
  </si>
  <si>
    <t>京都府木津市</t>
    <rPh sb="0" eb="3">
      <t>キョウトフ</t>
    </rPh>
    <rPh sb="3" eb="5">
      <t>キヅ</t>
    </rPh>
    <rPh sb="5" eb="6">
      <t>シ</t>
    </rPh>
    <phoneticPr fontId="1"/>
  </si>
  <si>
    <t>谷川工務店</t>
    <rPh sb="0" eb="5">
      <t>タニガワコウムテン</t>
    </rPh>
    <phoneticPr fontId="1"/>
  </si>
  <si>
    <t>橋本邸</t>
    <rPh sb="0" eb="3">
      <t>ハシモトテイ</t>
    </rPh>
    <phoneticPr fontId="1"/>
  </si>
  <si>
    <t>大阪府枚方市</t>
    <rPh sb="0" eb="3">
      <t>オオサカフ</t>
    </rPh>
    <rPh sb="3" eb="6">
      <t>ヒラカタシ</t>
    </rPh>
    <phoneticPr fontId="1"/>
  </si>
  <si>
    <t>羽柄材</t>
    <rPh sb="0" eb="3">
      <t>ハガラザイ</t>
    </rPh>
    <phoneticPr fontId="1"/>
  </si>
  <si>
    <t>南川邸</t>
    <rPh sb="0" eb="2">
      <t>ミナミカワ</t>
    </rPh>
    <rPh sb="2" eb="3">
      <t>テイ</t>
    </rPh>
    <phoneticPr fontId="1"/>
  </si>
  <si>
    <t>滋賀県大津市</t>
    <rPh sb="0" eb="3">
      <t>シガケン</t>
    </rPh>
    <rPh sb="3" eb="6">
      <t>オオツシ</t>
    </rPh>
    <phoneticPr fontId="1"/>
  </si>
  <si>
    <t>田中工務店</t>
    <rPh sb="0" eb="5">
      <t>タナカコウムテン</t>
    </rPh>
    <phoneticPr fontId="1"/>
  </si>
  <si>
    <t>杉本邸</t>
    <rPh sb="0" eb="3">
      <t>スギモトテイ</t>
    </rPh>
    <phoneticPr fontId="1"/>
  </si>
  <si>
    <t>和歌山県和歌山市</t>
    <rPh sb="0" eb="4">
      <t>ワカヤマケン</t>
    </rPh>
    <rPh sb="4" eb="8">
      <t>ワカヤマシ</t>
    </rPh>
    <phoneticPr fontId="1"/>
  </si>
  <si>
    <t>松本工務店</t>
    <rPh sb="0" eb="5">
      <t>マツモトコウムテン</t>
    </rPh>
    <phoneticPr fontId="1"/>
  </si>
  <si>
    <t>平山邸</t>
    <rPh sb="0" eb="3">
      <t>ヒラヤマテイ</t>
    </rPh>
    <phoneticPr fontId="1"/>
  </si>
  <si>
    <t>兵庫県神戸市</t>
    <rPh sb="0" eb="3">
      <t>ヒョウゴケン</t>
    </rPh>
    <rPh sb="3" eb="6">
      <t>コウベシ</t>
    </rPh>
    <phoneticPr fontId="1"/>
  </si>
  <si>
    <t>中川邸</t>
    <rPh sb="0" eb="3">
      <t>ナカガワテイ</t>
    </rPh>
    <phoneticPr fontId="1"/>
  </si>
  <si>
    <t>兵庫県尼崎市</t>
    <rPh sb="0" eb="3">
      <t>ヒョウゴケン</t>
    </rPh>
    <rPh sb="3" eb="6">
      <t>アマガサキシ</t>
    </rPh>
    <phoneticPr fontId="1"/>
  </si>
  <si>
    <t>白樫邸</t>
    <rPh sb="0" eb="3">
      <t>シラカシテイ</t>
    </rPh>
    <phoneticPr fontId="1"/>
  </si>
  <si>
    <t>大阪府大阪市</t>
    <rPh sb="0" eb="3">
      <t>オオサカフ</t>
    </rPh>
    <rPh sb="3" eb="6">
      <t>オオサカシ</t>
    </rPh>
    <phoneticPr fontId="1"/>
  </si>
  <si>
    <t>小島邸</t>
    <rPh sb="0" eb="3">
      <t>コジマテイ</t>
    </rPh>
    <phoneticPr fontId="1"/>
  </si>
  <si>
    <t>滋賀県栗東市</t>
    <rPh sb="0" eb="3">
      <t>シガケン</t>
    </rPh>
    <rPh sb="3" eb="6">
      <t>リットウシ</t>
    </rPh>
    <phoneticPr fontId="1"/>
  </si>
  <si>
    <t>長岡邸</t>
    <rPh sb="0" eb="3">
      <t>ナガオカテイ</t>
    </rPh>
    <phoneticPr fontId="1"/>
  </si>
  <si>
    <t>奈良県奈良市</t>
    <rPh sb="0" eb="3">
      <t>ナラケン</t>
    </rPh>
    <rPh sb="3" eb="6">
      <t>ナラシ</t>
    </rPh>
    <phoneticPr fontId="1"/>
  </si>
  <si>
    <t>合計金額</t>
    <rPh sb="0" eb="4">
      <t>ゴウケイキンガク</t>
    </rPh>
    <phoneticPr fontId="1"/>
  </si>
  <si>
    <t>高橋工務店</t>
    <rPh sb="0" eb="2">
      <t>タカハシ</t>
    </rPh>
    <rPh sb="2" eb="5">
      <t>コウムテン</t>
    </rPh>
    <phoneticPr fontId="1"/>
  </si>
  <si>
    <t>南川工務店</t>
    <rPh sb="0" eb="2">
      <t>ミナミカワ</t>
    </rPh>
    <rPh sb="2" eb="5">
      <t>コウムテン</t>
    </rPh>
    <phoneticPr fontId="1"/>
  </si>
  <si>
    <t>山田工務店</t>
    <rPh sb="0" eb="2">
      <t>ヤマダ</t>
    </rPh>
    <rPh sb="2" eb="5">
      <t>コウムテン</t>
    </rPh>
    <phoneticPr fontId="1"/>
  </si>
  <si>
    <t>佐川邸</t>
    <rPh sb="0" eb="2">
      <t>サガワ</t>
    </rPh>
    <rPh sb="2" eb="3">
      <t>テイ</t>
    </rPh>
    <phoneticPr fontId="1"/>
  </si>
  <si>
    <t>曽山邸</t>
    <rPh sb="0" eb="2">
      <t>ソネヤマ</t>
    </rPh>
    <rPh sb="2" eb="3">
      <t>テイ</t>
    </rPh>
    <phoneticPr fontId="1"/>
  </si>
  <si>
    <t>舟橋邸</t>
    <rPh sb="0" eb="2">
      <t>フナハシ</t>
    </rPh>
    <rPh sb="2" eb="3">
      <t>テイ</t>
    </rPh>
    <phoneticPr fontId="1"/>
  </si>
  <si>
    <t>谷川工務店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</si>
</sst>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5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3" borderId="4" xfId="0" applyFill="1" applyBorder="1">
      <alignment vertical="center"/>
    </xf>
    <xf numFmtId="0" fontId="0" fillId="0" borderId="0" xfId="0" applyAlignment="1">
      <alignment horizontal="centerContinuous"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4" borderId="0" xfId="0" applyFill="1" applyBorder="1">
      <alignment vertical="center"/>
    </xf>
    <xf numFmtId="0" fontId="0" fillId="5" borderId="0" xfId="0" applyFill="1" applyBorder="1">
      <alignment vertical="center"/>
    </xf>
    <xf numFmtId="0" fontId="0" fillId="6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CA66-7C75-4321-AA8D-AC5E8784CB15}">
  <dimension ref="A1:G12"/>
  <sheetViews>
    <sheetView tabSelected="1" workbookViewId="0">
      <selection activeCell="D5" sqref="D5"/>
    </sheetView>
  </sheetViews>
  <sheetFormatPr defaultRowHeight="18" x14ac:dyDescent="0.45"/>
  <cols>
    <col min="2" max="2" width="10.3984375" bestFit="1" customWidth="1"/>
    <col min="3" max="3" width="17.09765625" bestFit="1" customWidth="1"/>
    <col min="6" max="6" width="10.3984375" bestFit="1" customWidth="1"/>
    <col min="7" max="7" width="17.69921875" customWidth="1"/>
  </cols>
  <sheetData>
    <row r="1" spans="1:7" x14ac:dyDescent="0.45">
      <c r="A1" t="s">
        <v>2</v>
      </c>
      <c r="F1" s="8" t="s">
        <v>7</v>
      </c>
      <c r="G1" s="8"/>
    </row>
    <row r="2" spans="1:7" ht="18.600000000000001" thickBot="1" x14ac:dyDescent="0.5">
      <c r="A2" s="5" t="s">
        <v>0</v>
      </c>
      <c r="B2" s="5" t="s">
        <v>1</v>
      </c>
      <c r="C2" s="5" t="s">
        <v>8</v>
      </c>
      <c r="D2" s="5" t="s">
        <v>3</v>
      </c>
      <c r="F2" s="6" t="s">
        <v>1</v>
      </c>
      <c r="G2" s="9" t="s">
        <v>14</v>
      </c>
    </row>
    <row r="3" spans="1:7" ht="18.600000000000001" thickTop="1" x14ac:dyDescent="0.45">
      <c r="A3" s="3">
        <v>45666</v>
      </c>
      <c r="B3" s="4" t="s">
        <v>4</v>
      </c>
      <c r="C3" s="4" t="s">
        <v>9</v>
      </c>
      <c r="D3" s="4">
        <v>1500000</v>
      </c>
      <c r="F3" s="6" t="s">
        <v>8</v>
      </c>
      <c r="G3" s="7" t="s">
        <v>11</v>
      </c>
    </row>
    <row r="4" spans="1:7" x14ac:dyDescent="0.45">
      <c r="A4" s="2">
        <v>45669</v>
      </c>
      <c r="B4" s="1" t="s">
        <v>5</v>
      </c>
      <c r="C4" s="1" t="s">
        <v>10</v>
      </c>
      <c r="D4" s="1">
        <v>550000</v>
      </c>
      <c r="F4" s="6" t="s">
        <v>12</v>
      </c>
      <c r="G4" s="6">
        <f>SUMIFS(D3:D12, B3:B12, G2, C3:C12, G3)</f>
        <v>700000</v>
      </c>
    </row>
    <row r="5" spans="1:7" x14ac:dyDescent="0.45">
      <c r="A5" s="2">
        <v>45673</v>
      </c>
      <c r="B5" s="1" t="s">
        <v>6</v>
      </c>
      <c r="C5" s="1" t="s">
        <v>11</v>
      </c>
      <c r="D5" s="1">
        <v>350000</v>
      </c>
      <c r="F5" s="6" t="s">
        <v>13</v>
      </c>
      <c r="G5" s="6">
        <f>COUNTIFS(B3:B12, G2, C3:C12, G3)</f>
        <v>2</v>
      </c>
    </row>
    <row r="6" spans="1:7" x14ac:dyDescent="0.45">
      <c r="A6" s="2">
        <v>45677</v>
      </c>
      <c r="B6" s="1" t="s">
        <v>6</v>
      </c>
      <c r="C6" s="1" t="s">
        <v>9</v>
      </c>
      <c r="D6" s="1">
        <v>1500000</v>
      </c>
    </row>
    <row r="7" spans="1:7" x14ac:dyDescent="0.45">
      <c r="A7" s="2">
        <v>45677</v>
      </c>
      <c r="B7" s="1" t="s">
        <v>5</v>
      </c>
      <c r="C7" s="1" t="s">
        <v>9</v>
      </c>
      <c r="D7" s="1">
        <v>1500000</v>
      </c>
    </row>
    <row r="8" spans="1:7" x14ac:dyDescent="0.45">
      <c r="A8" s="2">
        <v>45678</v>
      </c>
      <c r="B8" s="4" t="s">
        <v>4</v>
      </c>
      <c r="C8" s="1" t="s">
        <v>11</v>
      </c>
      <c r="D8" s="1">
        <v>350000</v>
      </c>
    </row>
    <row r="9" spans="1:7" x14ac:dyDescent="0.45">
      <c r="A9" s="2">
        <v>45680</v>
      </c>
      <c r="B9" s="1" t="s">
        <v>6</v>
      </c>
      <c r="C9" s="1" t="s">
        <v>10</v>
      </c>
      <c r="D9" s="1">
        <v>550000</v>
      </c>
    </row>
    <row r="10" spans="1:7" x14ac:dyDescent="0.45">
      <c r="A10" s="2">
        <v>45683</v>
      </c>
      <c r="B10" s="1" t="s">
        <v>6</v>
      </c>
      <c r="C10" s="1" t="s">
        <v>11</v>
      </c>
      <c r="D10" s="1">
        <v>350000</v>
      </c>
    </row>
    <row r="11" spans="1:7" x14ac:dyDescent="0.45">
      <c r="A11" s="2">
        <v>45687</v>
      </c>
      <c r="B11" s="1" t="s">
        <v>5</v>
      </c>
      <c r="C11" s="1" t="s">
        <v>9</v>
      </c>
      <c r="D11" s="1">
        <v>1500000</v>
      </c>
    </row>
    <row r="12" spans="1:7" x14ac:dyDescent="0.45">
      <c r="A12" s="2">
        <v>45688</v>
      </c>
      <c r="B12" s="4" t="s">
        <v>4</v>
      </c>
      <c r="C12" s="1" t="s">
        <v>10</v>
      </c>
      <c r="D12" s="1">
        <v>550000</v>
      </c>
    </row>
  </sheetData>
  <phoneticPr fontId="1"/>
  <dataValidations count="1">
    <dataValidation allowBlank="1" showInputMessage="1" sqref="F1:H9" xr:uid="{3140B0A7-A14F-473E-B65D-44ED87BE4439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FF5E-71C4-45F2-890D-C49E95CD2E95}">
  <dimension ref="A1:M19"/>
  <sheetViews>
    <sheetView workbookViewId="0">
      <selection activeCell="G3" sqref="G3"/>
    </sheetView>
  </sheetViews>
  <sheetFormatPr defaultRowHeight="18" x14ac:dyDescent="0.45"/>
  <cols>
    <col min="2" max="2" width="10.3984375" bestFit="1" customWidth="1"/>
    <col min="4" max="4" width="18.296875" bestFit="1" customWidth="1"/>
    <col min="8" max="8" width="10.3984375" bestFit="1" customWidth="1"/>
  </cols>
  <sheetData>
    <row r="1" spans="1:13" x14ac:dyDescent="0.45">
      <c r="A1" t="s">
        <v>2</v>
      </c>
    </row>
    <row r="2" spans="1:13" ht="18.600000000000001" thickBot="1" x14ac:dyDescent="0.5">
      <c r="A2" s="5" t="s">
        <v>0</v>
      </c>
      <c r="B2" s="5" t="s">
        <v>1</v>
      </c>
      <c r="C2" s="5" t="s">
        <v>15</v>
      </c>
      <c r="D2" s="5" t="s">
        <v>16</v>
      </c>
      <c r="E2" s="5" t="s">
        <v>17</v>
      </c>
      <c r="F2" s="5" t="s">
        <v>3</v>
      </c>
      <c r="H2" s="10" t="s">
        <v>18</v>
      </c>
      <c r="I2" s="10"/>
      <c r="J2" s="10"/>
      <c r="K2" s="10"/>
      <c r="L2" s="10"/>
    </row>
    <row r="3" spans="1:13" ht="18.600000000000001" thickTop="1" x14ac:dyDescent="0.45">
      <c r="A3" s="3">
        <v>45666</v>
      </c>
      <c r="B3" s="4" t="s">
        <v>4</v>
      </c>
      <c r="C3" s="4" t="s">
        <v>19</v>
      </c>
      <c r="D3" s="4" t="s">
        <v>20</v>
      </c>
      <c r="E3" s="4" t="s">
        <v>21</v>
      </c>
      <c r="F3" s="4">
        <v>3569000</v>
      </c>
      <c r="H3" s="6" t="s">
        <v>1</v>
      </c>
      <c r="I3" s="6" t="s">
        <v>15</v>
      </c>
      <c r="J3" s="6" t="s">
        <v>16</v>
      </c>
      <c r="K3" s="6" t="s">
        <v>17</v>
      </c>
      <c r="L3" s="6" t="s">
        <v>3</v>
      </c>
      <c r="M3" t="str" cm="1">
        <f t="array" ref="M3:M12">_xlfn.UNIQUE(B3:B100)</f>
        <v>中村工務店</v>
      </c>
    </row>
    <row r="4" spans="1:13" x14ac:dyDescent="0.45">
      <c r="A4" s="2">
        <v>45669</v>
      </c>
      <c r="B4" s="1" t="s">
        <v>5</v>
      </c>
      <c r="C4" s="1" t="s">
        <v>22</v>
      </c>
      <c r="D4" s="1" t="s">
        <v>23</v>
      </c>
      <c r="E4" s="1" t="s">
        <v>21</v>
      </c>
      <c r="F4" s="1">
        <v>9675000</v>
      </c>
      <c r="H4" s="11" t="s">
        <v>51</v>
      </c>
      <c r="I4" s="12" t="str" cm="1">
        <f t="array" ref="I4:L5">_xlfn._xlws.FILTER(C3:F19, B3:B19=H4, "該当するデータがありません")</f>
        <v>橋本邸</v>
      </c>
      <c r="J4" s="13" t="str">
        <v>大阪府枚方市</v>
      </c>
      <c r="K4" s="14" t="str">
        <v>羽柄材</v>
      </c>
      <c r="L4" s="15">
        <v>2653000</v>
      </c>
      <c r="M4" t="str">
        <v>佐藤工務店</v>
      </c>
    </row>
    <row r="5" spans="1:13" x14ac:dyDescent="0.45">
      <c r="A5" s="2">
        <v>45673</v>
      </c>
      <c r="B5" s="1" t="s">
        <v>24</v>
      </c>
      <c r="C5" s="1" t="s">
        <v>25</v>
      </c>
      <c r="D5" s="1" t="s">
        <v>26</v>
      </c>
      <c r="E5" s="1" t="s">
        <v>27</v>
      </c>
      <c r="F5" s="1">
        <v>2653000</v>
      </c>
      <c r="I5" s="12" t="str">
        <v>長岡邸</v>
      </c>
      <c r="J5" s="13" t="str">
        <v>奈良県奈良市</v>
      </c>
      <c r="K5" s="14" t="str">
        <v>構造材</v>
      </c>
      <c r="L5" s="15">
        <v>5467000</v>
      </c>
      <c r="M5" t="str">
        <v>谷川工務店</v>
      </c>
    </row>
    <row r="6" spans="1:13" x14ac:dyDescent="0.45">
      <c r="A6" s="2">
        <v>45677</v>
      </c>
      <c r="B6" s="1" t="s">
        <v>6</v>
      </c>
      <c r="C6" s="1" t="s">
        <v>28</v>
      </c>
      <c r="D6" s="1" t="s">
        <v>29</v>
      </c>
      <c r="E6" s="1" t="s">
        <v>21</v>
      </c>
      <c r="F6" s="1">
        <v>7653000</v>
      </c>
      <c r="I6" s="12"/>
      <c r="J6" s="13"/>
      <c r="K6" s="14"/>
      <c r="L6" s="15"/>
      <c r="M6" t="str">
        <v>山本工務店</v>
      </c>
    </row>
    <row r="7" spans="1:13" x14ac:dyDescent="0.45">
      <c r="A7" s="2">
        <v>45677</v>
      </c>
      <c r="B7" s="1" t="s">
        <v>30</v>
      </c>
      <c r="C7" s="1" t="s">
        <v>31</v>
      </c>
      <c r="D7" s="1" t="s">
        <v>32</v>
      </c>
      <c r="E7" s="1" t="s">
        <v>27</v>
      </c>
      <c r="F7" s="1">
        <v>4652000</v>
      </c>
      <c r="I7" s="12"/>
      <c r="J7" s="13"/>
      <c r="K7" s="14"/>
      <c r="L7" s="15"/>
      <c r="M7" t="str">
        <v>田中工務店</v>
      </c>
    </row>
    <row r="8" spans="1:13" x14ac:dyDescent="0.45">
      <c r="A8" s="2">
        <v>45678</v>
      </c>
      <c r="B8" s="1" t="s">
        <v>33</v>
      </c>
      <c r="C8" s="1" t="s">
        <v>34</v>
      </c>
      <c r="D8" s="1" t="s">
        <v>35</v>
      </c>
      <c r="E8" s="1" t="s">
        <v>21</v>
      </c>
      <c r="F8" s="1">
        <v>9643000</v>
      </c>
      <c r="I8" s="12"/>
      <c r="J8" s="13"/>
      <c r="K8" s="14"/>
      <c r="L8" s="15"/>
      <c r="M8" t="str">
        <v>松本工務店</v>
      </c>
    </row>
    <row r="9" spans="1:13" x14ac:dyDescent="0.45">
      <c r="A9" s="2">
        <v>45680</v>
      </c>
      <c r="B9" s="1" t="s">
        <v>5</v>
      </c>
      <c r="C9" s="1" t="s">
        <v>36</v>
      </c>
      <c r="D9" s="1" t="s">
        <v>37</v>
      </c>
      <c r="E9" s="1" t="s">
        <v>27</v>
      </c>
      <c r="F9" s="1">
        <v>1953000</v>
      </c>
      <c r="I9" s="12"/>
      <c r="J9" s="13"/>
      <c r="K9" s="14"/>
      <c r="L9" s="15"/>
      <c r="M9" t="str">
        <v>高橋工務店</v>
      </c>
    </row>
    <row r="10" spans="1:13" x14ac:dyDescent="0.45">
      <c r="A10" s="2">
        <v>45683</v>
      </c>
      <c r="B10" s="1" t="s">
        <v>33</v>
      </c>
      <c r="C10" s="1" t="s">
        <v>38</v>
      </c>
      <c r="D10" s="1" t="s">
        <v>39</v>
      </c>
      <c r="E10" s="1" t="s">
        <v>27</v>
      </c>
      <c r="F10" s="1">
        <v>7632000</v>
      </c>
      <c r="I10" s="12"/>
      <c r="J10" s="13"/>
      <c r="K10" s="14"/>
      <c r="L10" s="15"/>
      <c r="M10" t="str">
        <v>南川工務店</v>
      </c>
    </row>
    <row r="11" spans="1:13" x14ac:dyDescent="0.45">
      <c r="A11" s="2">
        <v>45687</v>
      </c>
      <c r="B11" s="1" t="s">
        <v>4</v>
      </c>
      <c r="C11" s="1" t="s">
        <v>40</v>
      </c>
      <c r="D11" s="1" t="s">
        <v>41</v>
      </c>
      <c r="E11" s="1" t="s">
        <v>21</v>
      </c>
      <c r="F11" s="1">
        <v>6594000</v>
      </c>
      <c r="I11" s="12"/>
      <c r="J11" s="13"/>
      <c r="K11" s="14"/>
      <c r="L11" s="15"/>
      <c r="M11" t="str">
        <v>山田工務店</v>
      </c>
    </row>
    <row r="12" spans="1:13" x14ac:dyDescent="0.45">
      <c r="A12" s="2">
        <v>45688</v>
      </c>
      <c r="B12" s="1" t="s">
        <v>24</v>
      </c>
      <c r="C12" s="1" t="s">
        <v>42</v>
      </c>
      <c r="D12" s="1" t="s">
        <v>43</v>
      </c>
      <c r="E12" s="1" t="s">
        <v>21</v>
      </c>
      <c r="F12" s="1">
        <v>5467000</v>
      </c>
      <c r="I12" s="12"/>
      <c r="J12" s="13"/>
      <c r="K12" s="14"/>
      <c r="L12" s="15"/>
      <c r="M12">
        <v>0</v>
      </c>
    </row>
    <row r="13" spans="1:13" x14ac:dyDescent="0.45">
      <c r="A13" s="2"/>
      <c r="B13" s="1" t="s">
        <v>45</v>
      </c>
      <c r="C13" s="1" t="s">
        <v>48</v>
      </c>
      <c r="D13" s="1" t="s">
        <v>43</v>
      </c>
      <c r="E13" s="1" t="s">
        <v>27</v>
      </c>
      <c r="F13" s="1">
        <v>2263000</v>
      </c>
      <c r="K13" t="s">
        <v>44</v>
      </c>
      <c r="L13">
        <f>SUM(L4:L12)</f>
        <v>8120000</v>
      </c>
    </row>
    <row r="14" spans="1:13" x14ac:dyDescent="0.45">
      <c r="A14" s="2"/>
      <c r="B14" s="1" t="s">
        <v>46</v>
      </c>
      <c r="C14" s="1" t="s">
        <v>49</v>
      </c>
      <c r="D14" s="1" t="s">
        <v>43</v>
      </c>
      <c r="E14" s="1" t="s">
        <v>27</v>
      </c>
      <c r="F14" s="1">
        <v>1985000</v>
      </c>
    </row>
    <row r="15" spans="1:13" x14ac:dyDescent="0.45">
      <c r="A15" s="2"/>
      <c r="B15" s="1" t="s">
        <v>47</v>
      </c>
      <c r="C15" s="1" t="s">
        <v>50</v>
      </c>
      <c r="D15" s="1" t="s">
        <v>43</v>
      </c>
      <c r="E15" s="1" t="s">
        <v>21</v>
      </c>
      <c r="F15" s="1">
        <v>6458000</v>
      </c>
    </row>
    <row r="16" spans="1:13" x14ac:dyDescent="0.45">
      <c r="A16" s="2"/>
      <c r="B16" s="1"/>
      <c r="C16" s="1"/>
      <c r="D16" s="1"/>
      <c r="E16" s="1"/>
      <c r="F16" s="1"/>
    </row>
    <row r="17" spans="1:6" x14ac:dyDescent="0.45">
      <c r="A17" s="2"/>
      <c r="B17" s="1"/>
      <c r="C17" s="1"/>
      <c r="D17" s="1"/>
      <c r="E17" s="1"/>
      <c r="F17" s="1"/>
    </row>
    <row r="18" spans="1:6" x14ac:dyDescent="0.45">
      <c r="A18" s="2"/>
      <c r="B18" s="1"/>
      <c r="C18" s="1"/>
      <c r="D18" s="1"/>
      <c r="E18" s="1"/>
      <c r="F18" s="1"/>
    </row>
    <row r="19" spans="1:6" x14ac:dyDescent="0.45">
      <c r="A19" s="2"/>
      <c r="B19" s="1"/>
      <c r="C19" s="1"/>
      <c r="D19" s="1"/>
      <c r="E19" s="1"/>
      <c r="F19" s="1"/>
    </row>
  </sheetData>
  <phoneticPr fontId="1"/>
  <dataValidations count="1">
    <dataValidation type="list" allowBlank="1" showInputMessage="1" sqref="H4" xr:uid="{49D480B0-A2AA-4527-B926-779FF8B3B0E0}">
      <formula1>工務店リスト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EE90-477B-4C60-BB50-9746509808F7}">
  <dimension ref="A1:M13"/>
  <sheetViews>
    <sheetView workbookViewId="0">
      <selection activeCell="B11" sqref="B11"/>
    </sheetView>
  </sheetViews>
  <sheetFormatPr defaultRowHeight="18" x14ac:dyDescent="0.45"/>
  <cols>
    <col min="2" max="2" width="10.3984375" bestFit="1" customWidth="1"/>
    <col min="4" max="4" width="18.296875" bestFit="1" customWidth="1"/>
    <col min="8" max="8" width="10.3984375" bestFit="1" customWidth="1"/>
  </cols>
  <sheetData>
    <row r="1" spans="1:13" x14ac:dyDescent="0.45">
      <c r="A1" t="s">
        <v>2</v>
      </c>
    </row>
    <row r="2" spans="1:13" ht="18.600000000000001" thickBot="1" x14ac:dyDescent="0.5">
      <c r="A2" s="5" t="s">
        <v>0</v>
      </c>
      <c r="B2" s="5" t="s">
        <v>1</v>
      </c>
      <c r="C2" s="5" t="s">
        <v>15</v>
      </c>
      <c r="D2" s="5" t="s">
        <v>16</v>
      </c>
      <c r="E2" s="5" t="s">
        <v>17</v>
      </c>
      <c r="F2" s="5" t="s">
        <v>3</v>
      </c>
      <c r="H2" s="10" t="s">
        <v>18</v>
      </c>
      <c r="I2" s="10"/>
      <c r="J2" s="10"/>
      <c r="K2" s="10"/>
      <c r="L2" s="10"/>
    </row>
    <row r="3" spans="1:13" ht="18.600000000000001" thickTop="1" x14ac:dyDescent="0.45">
      <c r="A3" s="3">
        <v>45666</v>
      </c>
      <c r="B3" s="4" t="s">
        <v>4</v>
      </c>
      <c r="C3" s="4" t="s">
        <v>19</v>
      </c>
      <c r="D3" s="4" t="s">
        <v>20</v>
      </c>
      <c r="E3" s="4" t="s">
        <v>21</v>
      </c>
      <c r="F3" s="4">
        <v>3569000</v>
      </c>
      <c r="H3" s="6" t="s">
        <v>1</v>
      </c>
      <c r="I3" s="6" t="s">
        <v>15</v>
      </c>
      <c r="J3" s="6" t="s">
        <v>16</v>
      </c>
      <c r="K3" s="6" t="s">
        <v>17</v>
      </c>
      <c r="L3" s="6" t="s">
        <v>3</v>
      </c>
      <c r="M3" t="str">
        <f>B3</f>
        <v>中村工務店</v>
      </c>
    </row>
    <row r="4" spans="1:13" x14ac:dyDescent="0.45">
      <c r="A4" s="2">
        <v>45669</v>
      </c>
      <c r="B4" s="1" t="s">
        <v>5</v>
      </c>
      <c r="C4" s="1" t="s">
        <v>22</v>
      </c>
      <c r="D4" s="1" t="s">
        <v>23</v>
      </c>
      <c r="E4" s="1" t="s">
        <v>21</v>
      </c>
      <c r="F4" s="1">
        <v>9675000</v>
      </c>
      <c r="H4" s="16" t="s">
        <v>51</v>
      </c>
      <c r="I4" s="17" t="str" cm="1">
        <f t="array" ref="I4">IFERROR(INDEX(C$3:C$12, SMALL(IF($B$3:$B$12=$H$4, ROW($B$3:$B$12)-ROW($B$3)+1), ROW(1:1))), "")</f>
        <v>橋本邸</v>
      </c>
      <c r="J4" s="18" t="str" cm="1">
        <f t="array" ref="J4">IFERROR(INDEX(D$3:D$12, SMALL(IF($B$3:$B$12=$H$4, ROW($B$3:$B$12)-ROW($B$3)+1), ROW(1:1))), "")</f>
        <v>大阪府枚方市</v>
      </c>
      <c r="K4" s="19" t="str" cm="1">
        <f t="array" ref="K4">IFERROR(INDEX(E$3:E$12, SMALL(IF($B$3:$B$12=$H$4, ROW($B$3:$B$12)-ROW($B$3)+1), ROW(1:1))), "")</f>
        <v>羽柄材</v>
      </c>
      <c r="L4" s="20" cm="1">
        <f t="array" ref="L4">IFERROR(INDEX(F$3:F$12, SMALL(IF($B$3:$B$12=$H$4, ROW($B$3:$B$12)-ROW($B$3)+1), ROW(1:1))), "")</f>
        <v>2653000</v>
      </c>
      <c r="M4" t="str">
        <f>B4</f>
        <v>佐藤工務店</v>
      </c>
    </row>
    <row r="5" spans="1:13" x14ac:dyDescent="0.45">
      <c r="A5" s="2">
        <v>45673</v>
      </c>
      <c r="B5" s="1" t="s">
        <v>24</v>
      </c>
      <c r="C5" s="1" t="s">
        <v>25</v>
      </c>
      <c r="D5" s="1" t="s">
        <v>26</v>
      </c>
      <c r="E5" s="1" t="s">
        <v>27</v>
      </c>
      <c r="F5" s="1">
        <v>2653000</v>
      </c>
      <c r="I5" s="12" t="str" cm="1">
        <f t="array" ref="I5">IFERROR(INDEX(C$3:C$12, SMALL(IF($B$3:$B$12=$H$4, ROW($B$3:$B$12)-ROW($B$3)+1), ROW(2:2))), "")</f>
        <v>長岡邸</v>
      </c>
      <c r="J5" s="13" t="str" cm="1">
        <f t="array" ref="J5">IFERROR(INDEX(D$3:D$12, SMALL(IF($B$3:$B$12=$H$4, ROW($B$3:$B$12)-ROW($B$3)+1), ROW(2:2))), "")</f>
        <v>奈良県奈良市</v>
      </c>
      <c r="K5" s="14" t="str" cm="1">
        <f t="array" ref="K5">IFERROR(INDEX(E$3:E$12, SMALL(IF($B$3:$B$12=$H$4, ROW($B$3:$B$12)-ROW($B$3)+1), ROW(2:2))), "")</f>
        <v>構造材</v>
      </c>
      <c r="L5" s="15" cm="1">
        <f t="array" ref="L5">IFERROR(INDEX(F$3:F$12, SMALL(IF($B$3:$B$12=$H$4, ROW($B$3:$B$12)-ROW($B$3)+1), ROW(2:2))), "")</f>
        <v>5467000</v>
      </c>
      <c r="M5" t="str">
        <f>B5</f>
        <v>谷川工務店</v>
      </c>
    </row>
    <row r="6" spans="1:13" x14ac:dyDescent="0.45">
      <c r="A6" s="2">
        <v>45677</v>
      </c>
      <c r="B6" s="1" t="s">
        <v>6</v>
      </c>
      <c r="C6" s="1" t="s">
        <v>28</v>
      </c>
      <c r="D6" s="1" t="s">
        <v>29</v>
      </c>
      <c r="E6" s="1" t="s">
        <v>21</v>
      </c>
      <c r="F6" s="1">
        <v>7653000</v>
      </c>
      <c r="I6" s="12" t="str" cm="1">
        <f t="array" ref="I6">IFERROR(INDEX(C$3:C$12, SMALL(IF($B$3:$B$12=$H$4, ROW($B$3:$B$12)-ROW($B$3)+1), ROW(3:3))), "")</f>
        <v/>
      </c>
      <c r="J6" s="13" t="str" cm="1">
        <f t="array" ref="J6">IFERROR(INDEX(D$3:D$12, SMALL(IF($B$3:$B$12=$H$4, ROW($B$3:$B$12)-ROW($B$3)+1), ROW(3:3))), "")</f>
        <v/>
      </c>
      <c r="K6" s="14" t="str" cm="1">
        <f t="array" ref="K6">IFERROR(INDEX(E$3:E$12, SMALL(IF($B$3:$B$12=$H$4, ROW($B$3:$B$12)-ROW($B$3)+1), ROW(3:3))), "")</f>
        <v/>
      </c>
      <c r="L6" s="15" t="str" cm="1">
        <f t="array" ref="L6">IFERROR(INDEX(F$3:F$12, SMALL(IF($B$3:$B$12=$H$4, ROW($B$3:$B$12)-ROW($B$3)+1), ROW(3:3))), "")</f>
        <v/>
      </c>
      <c r="M6" t="str">
        <f>B6</f>
        <v>山本工務店</v>
      </c>
    </row>
    <row r="7" spans="1:13" x14ac:dyDescent="0.45">
      <c r="A7" s="2">
        <v>45677</v>
      </c>
      <c r="B7" s="1" t="s">
        <v>30</v>
      </c>
      <c r="C7" s="1" t="s">
        <v>31</v>
      </c>
      <c r="D7" s="1" t="s">
        <v>32</v>
      </c>
      <c r="E7" s="1" t="s">
        <v>27</v>
      </c>
      <c r="F7" s="1">
        <v>4652000</v>
      </c>
      <c r="I7" s="12" t="str" cm="1">
        <f t="array" ref="I7">IFERROR(INDEX(C$3:C$12, SMALL(IF($B$3:$B$12=$H$4, ROW($B$3:$B$12)-ROW($B$3)+1), ROW(4:4))), "")</f>
        <v/>
      </c>
      <c r="J7" s="13" t="str" cm="1">
        <f t="array" ref="J7">IFERROR(INDEX(D$3:D$12, SMALL(IF($B$3:$B$12=$H$4, ROW($B$3:$B$12)-ROW($B$3)+1), ROW(4:4))), "")</f>
        <v/>
      </c>
      <c r="K7" s="14" t="str" cm="1">
        <f t="array" ref="K7">IFERROR(INDEX(E$3:E$12, SMALL(IF($B$3:$B$12=$H$4, ROW($B$3:$B$12)-ROW($B$3)+1), ROW(4:4))), "")</f>
        <v/>
      </c>
      <c r="L7" s="15" t="str" cm="1">
        <f t="array" ref="L7">IFERROR(INDEX(F$3:F$12, SMALL(IF($B$3:$B$12=$H$4, ROW($B$3:$B$12)-ROW($B$3)+1), ROW(4:4))), "")</f>
        <v/>
      </c>
      <c r="M7" t="str">
        <f>B7</f>
        <v>田中工務店</v>
      </c>
    </row>
    <row r="8" spans="1:13" x14ac:dyDescent="0.45">
      <c r="A8" s="2">
        <v>45678</v>
      </c>
      <c r="B8" s="1" t="s">
        <v>33</v>
      </c>
      <c r="C8" s="1" t="s">
        <v>34</v>
      </c>
      <c r="D8" s="1" t="s">
        <v>35</v>
      </c>
      <c r="E8" s="1" t="s">
        <v>21</v>
      </c>
      <c r="F8" s="1">
        <v>9643000</v>
      </c>
      <c r="I8" s="12" t="str" cm="1">
        <f t="array" ref="I8">IFERROR(INDEX(C$3:C$12, SMALL(IF($B$3:$B$12=$H$4, ROW($B$3:$B$12)-ROW($B$3)+1), ROW(5:5))), "")</f>
        <v/>
      </c>
      <c r="J8" s="13" t="str" cm="1">
        <f t="array" ref="J8">IFERROR(INDEX(D$3:D$12, SMALL(IF($B$3:$B$12=$H$4, ROW($B$3:$B$12)-ROW($B$3)+1), ROW(5:5))), "")</f>
        <v/>
      </c>
      <c r="K8" s="14" t="str" cm="1">
        <f t="array" ref="K8">IFERROR(INDEX(E$3:E$12, SMALL(IF($B$3:$B$12=$H$4, ROW($B$3:$B$12)-ROW($B$3)+1), ROW(5:5))), "")</f>
        <v/>
      </c>
      <c r="L8" s="15" t="str" cm="1">
        <f t="array" ref="L8">IFERROR(INDEX(F$3:F$12, SMALL(IF($B$3:$B$12=$H$4, ROW($B$3:$B$12)-ROW($B$3)+1), ROW(5:5))), "")</f>
        <v/>
      </c>
      <c r="M8" t="str">
        <f>B8</f>
        <v>松本工務店</v>
      </c>
    </row>
    <row r="9" spans="1:13" x14ac:dyDescent="0.45">
      <c r="A9" s="2">
        <v>45680</v>
      </c>
      <c r="B9" s="1" t="s">
        <v>5</v>
      </c>
      <c r="C9" s="1" t="s">
        <v>36</v>
      </c>
      <c r="D9" s="1" t="s">
        <v>37</v>
      </c>
      <c r="E9" s="1" t="s">
        <v>27</v>
      </c>
      <c r="F9" s="1">
        <v>1953000</v>
      </c>
      <c r="I9" s="12" t="str" cm="1">
        <f t="array" ref="I9">IFERROR(INDEX(C$3:C$12, SMALL(IF($B$3:$B$12=$H$4, ROW($B$3:$B$12)-ROW($B$3)+1), ROW(6:6))), "")</f>
        <v/>
      </c>
      <c r="J9" s="13" t="str" cm="1">
        <f t="array" ref="J9">IFERROR(INDEX(D$3:D$12, SMALL(IF($B$3:$B$12=$H$4, ROW($B$3:$B$12)-ROW($B$3)+1), ROW(6:6))), "")</f>
        <v/>
      </c>
      <c r="K9" s="14" t="str" cm="1">
        <f t="array" ref="K9">IFERROR(INDEX(E$3:E$12, SMALL(IF($B$3:$B$12=$H$4, ROW($B$3:$B$12)-ROW($B$3)+1), ROW(6:6))), "")</f>
        <v/>
      </c>
      <c r="L9" s="15" t="str" cm="1">
        <f t="array" ref="L9">IFERROR(INDEX(F$3:F$12, SMALL(IF($B$3:$B$12=$H$4, ROW($B$3:$B$12)-ROW($B$3)+1), ROW(6:6))), "")</f>
        <v/>
      </c>
    </row>
    <row r="10" spans="1:13" x14ac:dyDescent="0.45">
      <c r="A10" s="2">
        <v>45683</v>
      </c>
      <c r="B10" s="1" t="s">
        <v>33</v>
      </c>
      <c r="C10" s="1" t="s">
        <v>38</v>
      </c>
      <c r="D10" s="1" t="s">
        <v>39</v>
      </c>
      <c r="E10" s="1" t="s">
        <v>27</v>
      </c>
      <c r="F10" s="1">
        <v>7632000</v>
      </c>
      <c r="I10" s="12" t="str" cm="1">
        <f t="array" ref="I10">IFERROR(INDEX(C$3:C$12, SMALL(IF($B$3:$B$12=$H$4, ROW($B$3:$B$12)-ROW($B$3)+1), ROW(7:7))), "")</f>
        <v/>
      </c>
      <c r="J10" s="13" t="str" cm="1">
        <f t="array" ref="J10">IFERROR(INDEX(D$3:D$12, SMALL(IF($B$3:$B$12=$H$4, ROW($B$3:$B$12)-ROW($B$3)+1), ROW(7:7))), "")</f>
        <v/>
      </c>
      <c r="K10" s="14" t="str" cm="1">
        <f t="array" ref="K10">IFERROR(INDEX(E$3:E$12, SMALL(IF($B$3:$B$12=$H$4, ROW($B$3:$B$12)-ROW($B$3)+1), ROW(7:7))), "")</f>
        <v/>
      </c>
      <c r="L10" s="15" t="str" cm="1">
        <f t="array" ref="L10">IFERROR(INDEX(F$3:F$12, SMALL(IF($B$3:$B$12=$H$4, ROW($B$3:$B$12)-ROW($B$3)+1), ROW(7:7))), "")</f>
        <v/>
      </c>
    </row>
    <row r="11" spans="1:13" x14ac:dyDescent="0.45">
      <c r="A11" s="2">
        <v>45687</v>
      </c>
      <c r="B11" s="1" t="s">
        <v>4</v>
      </c>
      <c r="C11" s="1" t="s">
        <v>40</v>
      </c>
      <c r="D11" s="1" t="s">
        <v>41</v>
      </c>
      <c r="E11" s="1" t="s">
        <v>21</v>
      </c>
      <c r="F11" s="1">
        <v>6594000</v>
      </c>
      <c r="I11" s="12" t="str" cm="1">
        <f t="array" ref="I11">IFERROR(INDEX(C$3:C$12, SMALL(IF($B$3:$B$12=$H$4, ROW($B$3:$B$12)-ROW($B$3)+1), ROW(8:8))), "")</f>
        <v/>
      </c>
      <c r="J11" s="13" t="str" cm="1">
        <f t="array" ref="J11">IFERROR(INDEX(D$3:D$12, SMALL(IF($B$3:$B$12=$H$4, ROW($B$3:$B$12)-ROW($B$3)+1), ROW(8:8))), "")</f>
        <v/>
      </c>
      <c r="K11" s="14" t="str" cm="1">
        <f t="array" ref="K11">IFERROR(INDEX(E$3:E$12, SMALL(IF($B$3:$B$12=$H$4, ROW($B$3:$B$12)-ROW($B$3)+1), ROW(8:8))), "")</f>
        <v/>
      </c>
      <c r="L11" s="15" t="str" cm="1">
        <f t="array" ref="L11">IFERROR(INDEX(F$3:F$12, SMALL(IF($B$3:$B$12=$H$4, ROW($B$3:$B$12)-ROW($B$3)+1), ROW(8:8))), "")</f>
        <v/>
      </c>
    </row>
    <row r="12" spans="1:13" x14ac:dyDescent="0.45">
      <c r="A12" s="2">
        <v>45688</v>
      </c>
      <c r="B12" s="1" t="s">
        <v>24</v>
      </c>
      <c r="C12" s="1" t="s">
        <v>42</v>
      </c>
      <c r="D12" s="1" t="s">
        <v>43</v>
      </c>
      <c r="E12" s="1" t="s">
        <v>21</v>
      </c>
      <c r="F12" s="1">
        <v>5467000</v>
      </c>
      <c r="I12" s="12" t="str" cm="1">
        <f t="array" ref="I12">IFERROR(INDEX(C$3:C$12, SMALL(IF($B$3:$B$12=$H$4, ROW($B$3:$B$12)-ROW($B$3)+1), ROW(9:9))), "")</f>
        <v/>
      </c>
      <c r="J12" s="13" t="str" cm="1">
        <f t="array" ref="J12">IFERROR(INDEX(D$3:D$12, SMALL(IF($B$3:$B$12=$H$4, ROW($B$3:$B$12)-ROW($B$3)+1), ROW(9:9))), "")</f>
        <v/>
      </c>
      <c r="K12" s="14" t="str" cm="1">
        <f t="array" ref="K12">IFERROR(INDEX(E$3:E$12, SMALL(IF($B$3:$B$12=$H$4, ROW($B$3:$B$12)-ROW($B$3)+1), ROW(9:9))), "")</f>
        <v/>
      </c>
      <c r="L12" s="15" t="str" cm="1">
        <f t="array" ref="L12">IFERROR(INDEX(F$3:F$12, SMALL(IF($B$3:$B$12=$H$4, ROW($B$3:$B$12)-ROW($B$3)+1), ROW(9:9))), "")</f>
        <v/>
      </c>
    </row>
    <row r="13" spans="1:13" x14ac:dyDescent="0.45">
      <c r="K13" t="s">
        <v>44</v>
      </c>
      <c r="L13">
        <f>SUM(L4:L12)</f>
        <v>8120000</v>
      </c>
    </row>
  </sheetData>
  <phoneticPr fontId="1"/>
  <dataValidations count="1">
    <dataValidation type="list" allowBlank="1" showInputMessage="1" sqref="H4" xr:uid="{F7FD3A83-9AD0-45E2-B087-EDAAA35CA639}">
      <formula1>$M$3:$M$12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工務店リスト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dcterms:created xsi:type="dcterms:W3CDTF">2025-01-13T19:37:15Z</dcterms:created>
  <dcterms:modified xsi:type="dcterms:W3CDTF">2025-01-17T21:37:23Z</dcterms:modified>
</cp:coreProperties>
</file>